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sega\Desktop\סגולן\כוח אדם\מבחני אקסל\"/>
    </mc:Choice>
  </mc:AlternateContent>
  <xr:revisionPtr revIDLastSave="0" documentId="8_{8413F505-0215-4107-A868-59C43BB8E062}" xr6:coauthVersionLast="37" xr6:coauthVersionMax="37" xr10:uidLastSave="{00000000-0000-0000-0000-000000000000}"/>
  <bookViews>
    <workbookView xWindow="0" yWindow="0" windowWidth="23040" windowHeight="7968"/>
  </bookViews>
  <sheets>
    <sheet name="שאלות" sheetId="2" r:id="rId1"/>
    <sheet name="ks-projects-201801" sheetId="1" r:id="rId2"/>
  </sheets>
  <calcPr calcId="0"/>
  <pivotCaches>
    <pivotCache cacheId="3" r:id="rId3"/>
  </pivotCaches>
</workbook>
</file>

<file path=xl/calcChain.xml><?xml version="1.0" encoding="utf-8"?>
<calcChain xmlns="http://schemas.openxmlformats.org/spreadsheetml/2006/main">
  <c r="X6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2" i="1"/>
  <c r="S9" i="1"/>
  <c r="R11" i="1"/>
  <c r="R8" i="1"/>
  <c r="S8" i="1"/>
  <c r="J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</calcChain>
</file>

<file path=xl/sharedStrings.xml><?xml version="1.0" encoding="utf-8"?>
<sst xmlns="http://schemas.openxmlformats.org/spreadsheetml/2006/main" count="188" uniqueCount="103">
  <si>
    <t>ID</t>
  </si>
  <si>
    <t>name</t>
  </si>
  <si>
    <t>category</t>
  </si>
  <si>
    <t>main_category</t>
  </si>
  <si>
    <t>currency</t>
  </si>
  <si>
    <t>deadline</t>
  </si>
  <si>
    <t>goal</t>
  </si>
  <si>
    <t>launched</t>
  </si>
  <si>
    <t>pledged</t>
  </si>
  <si>
    <t>backers</t>
  </si>
  <si>
    <t>The Songs of Adelaide &amp; Abullah</t>
  </si>
  <si>
    <t>Poetry</t>
  </si>
  <si>
    <t>Publishing</t>
  </si>
  <si>
    <t>GBP</t>
  </si>
  <si>
    <t>Greeting From Earth: ZGAC Arts Capsule For ET</t>
  </si>
  <si>
    <t>Narrative Film</t>
  </si>
  <si>
    <t>Film &amp; Video</t>
  </si>
  <si>
    <t>USD</t>
  </si>
  <si>
    <t>Where is Hank?</t>
  </si>
  <si>
    <t>ToshiCapital Rekordz Needs Help to Complete Album</t>
  </si>
  <si>
    <t>Music</t>
  </si>
  <si>
    <t>Community Film Project: The Art of Neighborhood Filmmaking</t>
  </si>
  <si>
    <t>Monarch Espresso Bar</t>
  </si>
  <si>
    <t>Restaurants</t>
  </si>
  <si>
    <t>Food</t>
  </si>
  <si>
    <t>Support Solar Roasted Coffee &amp; Green Energy!  SolarCoffee.co</t>
  </si>
  <si>
    <t>Chaser Strips. Our Strips make Shots their B*tch!</t>
  </si>
  <si>
    <t>Drinks</t>
  </si>
  <si>
    <t>SPIN - Premium Retractable In-Ear Headphones with Mic</t>
  </si>
  <si>
    <t>Product Design</t>
  </si>
  <si>
    <t>Design</t>
  </si>
  <si>
    <t>STUDIO IN THE SKY - A Documentary Feature Film (Canceled)</t>
  </si>
  <si>
    <t>Documentary</t>
  </si>
  <si>
    <t>Of Jesus and Madmen</t>
  </si>
  <si>
    <t>Nonfiction</t>
  </si>
  <si>
    <t>CAD</t>
  </si>
  <si>
    <t>Lisa Lim New CD!</t>
  </si>
  <si>
    <t>Indie Rock</t>
  </si>
  <si>
    <t>The Cottage Market</t>
  </si>
  <si>
    <t>Crafts</t>
  </si>
  <si>
    <t>G-Spot Place for Gamers to connect with eachother &amp; go pro!</t>
  </si>
  <si>
    <t>Games</t>
  </si>
  <si>
    <t>Tombstone: Old West tabletop game and miniatures in 32mm.</t>
  </si>
  <si>
    <t>Tabletop Games</t>
  </si>
  <si>
    <t>Survival Rings</t>
  </si>
  <si>
    <t>The Beard</t>
  </si>
  <si>
    <t>Comic Books</t>
  </si>
  <si>
    <t>Comics</t>
  </si>
  <si>
    <t>Notes From London: Above &amp; Below</t>
  </si>
  <si>
    <t>Art Books</t>
  </si>
  <si>
    <t>Mike Corey's Darkness &amp; Light Album</t>
  </si>
  <si>
    <t>Boco Tea</t>
  </si>
  <si>
    <t>CMUK. Shoes: Take on Life Feet First.</t>
  </si>
  <si>
    <t>Fashion</t>
  </si>
  <si>
    <t>MikeyJ clothing brand fundraiser</t>
  </si>
  <si>
    <t>Childrenswear</t>
  </si>
  <si>
    <t>AUD</t>
  </si>
  <si>
    <t>Alice in Wonderland in G Minor</t>
  </si>
  <si>
    <t>Theater</t>
  </si>
  <si>
    <t>Mountain brew: A quest for alcohol sustainability</t>
  </si>
  <si>
    <t>NOK</t>
  </si>
  <si>
    <t>The Book Zoo - A Mini-Comic</t>
  </si>
  <si>
    <t xml:space="preserve">Matt Cavenaugh &amp; Jenny Powers make their 1st album! </t>
  </si>
  <si>
    <t>Superhero Teddy Bear</t>
  </si>
  <si>
    <t>DIY</t>
  </si>
  <si>
    <t>Permaculture Skills</t>
  </si>
  <si>
    <t>Webseries</t>
  </si>
  <si>
    <t>Rebel Army Origins: The Heroic Story Of Major Gripes</t>
  </si>
  <si>
    <t>My Moon - Animated Short Film</t>
  </si>
  <si>
    <t>Animation</t>
  </si>
  <si>
    <t>Daily Brew Coffee</t>
  </si>
  <si>
    <t>Food Trucks</t>
  </si>
  <si>
    <t>Ledr workbook: one tough journal!</t>
  </si>
  <si>
    <t>Feather Cast Furled Fly Fishing Leaders</t>
  </si>
  <si>
    <t>BB130A</t>
  </si>
  <si>
    <t>Public Art</t>
  </si>
  <si>
    <t>Art</t>
  </si>
  <si>
    <t>שאלה 4</t>
  </si>
  <si>
    <t>שאלה 3</t>
  </si>
  <si>
    <t>Goal In ILS-שאלה 3</t>
  </si>
  <si>
    <t>Average Donate per backer-שאלה 2</t>
  </si>
  <si>
    <t>state-שאלה 1</t>
  </si>
  <si>
    <t>נכשלו</t>
  </si>
  <si>
    <t>הצליחו</t>
  </si>
  <si>
    <t>נכשלו אך גייסו חלק- שאלה 5</t>
  </si>
  <si>
    <t>שאלה 6</t>
  </si>
  <si>
    <t>שאלה 7</t>
  </si>
  <si>
    <t>Grand Total</t>
  </si>
  <si>
    <t>Row Labels</t>
  </si>
  <si>
    <t>Sum of pledged</t>
  </si>
  <si>
    <t>שאלה 8</t>
  </si>
  <si>
    <t>שאלה 9</t>
  </si>
  <si>
    <t>שאלות</t>
  </si>
  <si>
    <t>לפניכם מידע על חלק מהגיוסים שבוצעו דרך אתר קיקסטארטר</t>
  </si>
  <si>
    <t>1) כתבו נוסחא אשר תקבע לגבי כל גיוס האם הוא הצליח או נכשל</t>
  </si>
  <si>
    <t>2) חשבו את הגיוס הממוצע מתורם</t>
  </si>
  <si>
    <t>4) כתבו נוסחאות אשר יספרו את מספר הגיוסים שכשלו, מספר הגיוסים שהצליחו ויחשבו את ממוצע הגיוס מתורם לגיוסים שהצליחו.</t>
  </si>
  <si>
    <t>5) כתבו נוסחא אשר תספור את מספר הגיוסים שהצליחו לגייס סכום מסויים אך נכשלו בלהגיע לסכום הדרוש</t>
  </si>
  <si>
    <t xml:space="preserve">6) הציגו בגרף את שיעור הגיוסים הכושלים ושיעור הגיוסים שהצליחו. </t>
  </si>
  <si>
    <t xml:space="preserve">7) הציגו בגרף את סך הגיוס בחלוקה לתחום המיזם </t>
  </si>
  <si>
    <t>8) דרגו את הגיוסים לפי גובה הגיוס בשקלים</t>
  </si>
  <si>
    <t>3) חשבו את הסכום לגיוס של כל אחד מהגיוסים בשקלים (שימו לב למטבעות השונים).</t>
  </si>
  <si>
    <t>9) כתבו נוסחא אשר תחזיר את שם החברה אשר גייסה את הסכום ה-22 בגובהו (בשקלים).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</si>
</sst>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6" formatCode="_ * #,##0_ ;_ * \-#,##0_ ;_ * &quot;-&quot;??_ ;_ @_ "/>
  </numFmts>
  <fonts count="1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57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22" fontId="0" fillId="0" borderId="0" xfId="0" applyNumberFormat="1"/>
    <xf numFmtId="0" fontId="0" fillId="33" borderId="0" xfId="0" applyFill="1"/>
    <xf numFmtId="43" fontId="0" fillId="33" borderId="0" xfId="1" applyFont="1" applyFill="1"/>
    <xf numFmtId="166" fontId="0" fillId="33" borderId="0" xfId="1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 readingOrder="2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'ks-projects-201801'!$R$7:$S$7</c:f>
              <c:strCache>
                <c:ptCount val="2"/>
                <c:pt idx="0">
                  <c:v>נכשלו</c:v>
                </c:pt>
                <c:pt idx="1">
                  <c:v>הצליחו</c:v>
                </c:pt>
              </c:strCache>
            </c:strRef>
          </c:cat>
          <c:val>
            <c:numRef>
              <c:f>'ks-projects-201801'!$R$8:$S$8</c:f>
              <c:numCache>
                <c:formatCode>General</c:formatCode>
                <c:ptCount val="2"/>
                <c:pt idx="0">
                  <c:v>21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B-4DB0-BE16-8952A97D5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[מבחן 6- קיקסטארטר-IF ו Hlookup- פתרון.xlsx]ks-projects-201801!PivotTable1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גיוס לפי סוג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'ks-projects-201801'!$T$32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'ks-projects-201801'!$S$33:$S$44</c:f>
              <c:strCache>
                <c:ptCount val="11"/>
                <c:pt idx="0">
                  <c:v>Art</c:v>
                </c:pt>
                <c:pt idx="1">
                  <c:v>Comics</c:v>
                </c:pt>
                <c:pt idx="2">
                  <c:v>Crafts</c:v>
                </c:pt>
                <c:pt idx="3">
                  <c:v>Design</c:v>
                </c:pt>
                <c:pt idx="4">
                  <c:v>Fashion</c:v>
                </c:pt>
                <c:pt idx="5">
                  <c:v>Film &amp; Video</c:v>
                </c:pt>
                <c:pt idx="6">
                  <c:v>Food</c:v>
                </c:pt>
                <c:pt idx="7">
                  <c:v>Games</c:v>
                </c:pt>
                <c:pt idx="8">
                  <c:v>Music</c:v>
                </c:pt>
                <c:pt idx="9">
                  <c:v>Publishing</c:v>
                </c:pt>
                <c:pt idx="10">
                  <c:v>Theater</c:v>
                </c:pt>
              </c:strCache>
            </c:strRef>
          </c:cat>
          <c:val>
            <c:numRef>
              <c:f>'ks-projects-201801'!$T$33:$T$44</c:f>
              <c:numCache>
                <c:formatCode>General</c:formatCode>
                <c:ptCount val="11"/>
                <c:pt idx="0">
                  <c:v>1395</c:v>
                </c:pt>
                <c:pt idx="1">
                  <c:v>1209.04</c:v>
                </c:pt>
                <c:pt idx="2">
                  <c:v>0</c:v>
                </c:pt>
                <c:pt idx="3">
                  <c:v>58163</c:v>
                </c:pt>
                <c:pt idx="4">
                  <c:v>34269</c:v>
                </c:pt>
                <c:pt idx="5">
                  <c:v>116646.88</c:v>
                </c:pt>
                <c:pt idx="6">
                  <c:v>55883</c:v>
                </c:pt>
                <c:pt idx="7">
                  <c:v>94175</c:v>
                </c:pt>
                <c:pt idx="8">
                  <c:v>28778</c:v>
                </c:pt>
                <c:pt idx="9">
                  <c:v>789</c:v>
                </c:pt>
                <c:pt idx="10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B-4B25-8648-FAF15D08F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452568"/>
        <c:axId val="535449288"/>
      </c:barChart>
      <c:catAx>
        <c:axId val="5354525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35449288"/>
        <c:crosses val="autoZero"/>
        <c:auto val="1"/>
        <c:lblAlgn val="ctr"/>
        <c:lblOffset val="100"/>
        <c:noMultiLvlLbl val="0"/>
      </c:catAx>
      <c:valAx>
        <c:axId val="5354492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3545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308610</xdr:colOff>
      <xdr:row>14</xdr:row>
      <xdr:rowOff>38100</xdr:rowOff>
    </xdr:from>
    <xdr:to>
      <xdr:col>21</xdr:col>
      <xdr:colOff>186690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6A63F8-8B50-4D16-B001-F6FE170124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102870</xdr:colOff>
      <xdr:row>44</xdr:row>
      <xdr:rowOff>160020</xdr:rowOff>
    </xdr:from>
    <xdr:to>
      <xdr:col>20</xdr:col>
      <xdr:colOff>537210</xdr:colOff>
      <xdr:row>60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E9FF30-ABE4-4C0A-B34F-EF511D4830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ega" refreshedDate="43403.602102546298" createdVersion="6" refreshedVersion="6" minRefreshableVersion="3" recordCount="34">
  <cacheSource type="worksheet">
    <worksheetSource ref="D1:I35" sheet="ks-projects-201801"/>
  </cacheSource>
  <cacheFields count="6">
    <cacheField name="main_category" numFmtId="0">
      <sharedItems count="11">
        <s v="Publishing"/>
        <s v="Film &amp; Video"/>
        <s v="Music"/>
        <s v="Food"/>
        <s v="Design"/>
        <s v="Crafts"/>
        <s v="Games"/>
        <s v="Comics"/>
        <s v="Fashion"/>
        <s v="Theater"/>
        <s v="Art"/>
      </sharedItems>
    </cacheField>
    <cacheField name="currency" numFmtId="0">
      <sharedItems/>
    </cacheField>
    <cacheField name="deadline" numFmtId="14">
      <sharedItems containsSemiMixedTypes="0" containsNonDate="0" containsDate="1" containsString="0" minDate="2011-01-06T00:00:00" maxDate="2017-11-02T00:00:00"/>
    </cacheField>
    <cacheField name="goal" numFmtId="0">
      <sharedItems containsSemiMixedTypes="0" containsString="0" containsNumber="1" containsInteger="1" minValue="100" maxValue="200000"/>
    </cacheField>
    <cacheField name="launched" numFmtId="22">
      <sharedItems containsSemiMixedTypes="0" containsNonDate="0" containsDate="1" containsString="0" minDate="2010-12-07T23:16:50" maxDate="2017-09-02T04:43:57"/>
    </cacheField>
    <cacheField name="pledged" numFmtId="0">
      <sharedItems containsSemiMixedTypes="0" containsString="0" containsNumber="1" minValue="0" maxValue="94175" count="29">
        <n v="0"/>
        <n v="2421"/>
        <n v="220"/>
        <n v="1"/>
        <n v="1283"/>
        <n v="52375"/>
        <n v="1205"/>
        <n v="453"/>
        <n v="8233"/>
        <n v="6240.57"/>
        <n v="12700"/>
        <n v="94175"/>
        <n v="664"/>
        <n v="395"/>
        <n v="789"/>
        <n v="250"/>
        <n v="1781"/>
        <n v="34268"/>
        <n v="650"/>
        <n v="48"/>
        <n v="701.66"/>
        <n v="15827"/>
        <n v="48905"/>
        <n v="112.38"/>
        <n v="57577.31"/>
        <n v="21"/>
        <n v="47266"/>
        <n v="2000"/>
        <n v="139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x v="0"/>
    <s v="GBP"/>
    <d v="2015-10-09T00:00:00"/>
    <n v="1000"/>
    <d v="2015-08-11T12:12:28"/>
    <x v="0"/>
  </r>
  <r>
    <x v="1"/>
    <s v="USD"/>
    <d v="2017-11-01T00:00:00"/>
    <n v="30000"/>
    <d v="2017-09-02T04:43:57"/>
    <x v="1"/>
  </r>
  <r>
    <x v="1"/>
    <s v="USD"/>
    <d v="2013-02-26T00:00:00"/>
    <n v="45000"/>
    <d v="2013-01-12T00:20:50"/>
    <x v="2"/>
  </r>
  <r>
    <x v="2"/>
    <s v="USD"/>
    <d v="2012-04-16T00:00:00"/>
    <n v="5000"/>
    <d v="2012-03-17T03:24:11"/>
    <x v="3"/>
  </r>
  <r>
    <x v="1"/>
    <s v="USD"/>
    <d v="2015-08-29T00:00:00"/>
    <n v="19500"/>
    <d v="2015-07-04T08:35:03"/>
    <x v="4"/>
  </r>
  <r>
    <x v="3"/>
    <s v="USD"/>
    <d v="2016-04-01T00:00:00"/>
    <n v="50000"/>
    <d v="2016-02-26T13:38:27"/>
    <x v="5"/>
  </r>
  <r>
    <x v="3"/>
    <s v="USD"/>
    <d v="2014-12-21T00:00:00"/>
    <n v="1000"/>
    <d v="2014-12-01T18:30:44"/>
    <x v="6"/>
  </r>
  <r>
    <x v="3"/>
    <s v="USD"/>
    <d v="2016-03-17T00:00:00"/>
    <n v="25000"/>
    <d v="2016-02-01T20:05:12"/>
    <x v="7"/>
  </r>
  <r>
    <x v="4"/>
    <s v="USD"/>
    <d v="2014-05-29T00:00:00"/>
    <n v="125000"/>
    <d v="2014-04-24T18:14:43"/>
    <x v="8"/>
  </r>
  <r>
    <x v="1"/>
    <s v="USD"/>
    <d v="2014-08-10T00:00:00"/>
    <n v="65000"/>
    <d v="2014-07-11T21:55:48"/>
    <x v="9"/>
  </r>
  <r>
    <x v="0"/>
    <s v="CAD"/>
    <d v="2013-10-09T00:00:00"/>
    <n v="2500"/>
    <d v="2013-09-09T18:19:37"/>
    <x v="0"/>
  </r>
  <r>
    <x v="2"/>
    <s v="USD"/>
    <d v="2013-04-08T00:00:00"/>
    <n v="12500"/>
    <d v="2013-03-09T06:42:58"/>
    <x v="10"/>
  </r>
  <r>
    <x v="5"/>
    <s v="USD"/>
    <d v="2014-10-02T00:00:00"/>
    <n v="5000"/>
    <d v="2014-09-02T17:11:50"/>
    <x v="0"/>
  </r>
  <r>
    <x v="6"/>
    <s v="USD"/>
    <d v="2016-03-25T00:00:00"/>
    <n v="200000"/>
    <d v="2016-02-09T23:01:12"/>
    <x v="0"/>
  </r>
  <r>
    <x v="6"/>
    <s v="GBP"/>
    <d v="2017-05-03T00:00:00"/>
    <n v="5000"/>
    <d v="2017-04-05T19:44:18"/>
    <x v="11"/>
  </r>
  <r>
    <x v="4"/>
    <s v="USD"/>
    <d v="2015-02-28T00:00:00"/>
    <n v="2500"/>
    <d v="2015-01-29T02:10:53"/>
    <x v="12"/>
  </r>
  <r>
    <x v="7"/>
    <s v="USD"/>
    <d v="2014-11-08T00:00:00"/>
    <n v="1500"/>
    <d v="2014-10-09T22:27:52"/>
    <x v="13"/>
  </r>
  <r>
    <x v="0"/>
    <s v="USD"/>
    <d v="2015-05-10T00:00:00"/>
    <n v="3000"/>
    <d v="2015-04-10T21:20:54"/>
    <x v="14"/>
  </r>
  <r>
    <x v="2"/>
    <s v="USD"/>
    <d v="2012-08-17T00:00:00"/>
    <n v="250"/>
    <d v="2012-08-02T14:11:32"/>
    <x v="15"/>
  </r>
  <r>
    <x v="3"/>
    <s v="USD"/>
    <d v="2012-06-02T00:00:00"/>
    <n v="5000"/>
    <d v="2012-05-03T17:24:32"/>
    <x v="16"/>
  </r>
  <r>
    <x v="8"/>
    <s v="USD"/>
    <d v="2013-12-30T00:00:00"/>
    <n v="20000"/>
    <d v="2013-11-25T07:06:11"/>
    <x v="17"/>
  </r>
  <r>
    <x v="8"/>
    <s v="AUD"/>
    <d v="2017-09-07T00:00:00"/>
    <n v="2500"/>
    <d v="2017-08-08T01:20:20"/>
    <x v="3"/>
  </r>
  <r>
    <x v="9"/>
    <s v="USD"/>
    <d v="2014-06-15T00:00:00"/>
    <n v="3500"/>
    <d v="2014-05-16T10:10:38"/>
    <x v="18"/>
  </r>
  <r>
    <x v="3"/>
    <s v="NOK"/>
    <d v="2015-02-25T00:00:00"/>
    <n v="500"/>
    <d v="2015-01-26T19:17:33"/>
    <x v="19"/>
  </r>
  <r>
    <x v="7"/>
    <s v="USD"/>
    <d v="2014-11-12T00:00:00"/>
    <n v="175"/>
    <d v="2014-10-23T17:15:50"/>
    <x v="20"/>
  </r>
  <r>
    <x v="2"/>
    <s v="USD"/>
    <d v="2011-01-06T00:00:00"/>
    <n v="10000"/>
    <d v="2010-12-07T23:16:50"/>
    <x v="21"/>
  </r>
  <r>
    <x v="5"/>
    <s v="GBP"/>
    <d v="2016-01-05T00:00:00"/>
    <n v="12000"/>
    <d v="2015-12-06T20:09:06"/>
    <x v="0"/>
  </r>
  <r>
    <x v="1"/>
    <s v="CAD"/>
    <d v="2014-12-14T00:00:00"/>
    <n v="17757"/>
    <d v="2014-11-14T18:02:00"/>
    <x v="22"/>
  </r>
  <r>
    <x v="7"/>
    <s v="GBP"/>
    <d v="2016-01-28T00:00:00"/>
    <n v="100"/>
    <d v="2015-12-29T16:59:29"/>
    <x v="23"/>
  </r>
  <r>
    <x v="1"/>
    <s v="USD"/>
    <d v="2017-05-03T00:00:00"/>
    <n v="50000"/>
    <d v="2017-04-03T17:11:33"/>
    <x v="24"/>
  </r>
  <r>
    <x v="3"/>
    <s v="GBP"/>
    <d v="2015-03-31T00:00:00"/>
    <n v="3500"/>
    <d v="2015-03-01T18:06:32"/>
    <x v="25"/>
  </r>
  <r>
    <x v="4"/>
    <s v="USD"/>
    <d v="2016-10-08T00:00:00"/>
    <n v="1000"/>
    <d v="2016-09-07T13:14:26"/>
    <x v="26"/>
  </r>
  <r>
    <x v="4"/>
    <s v="AUD"/>
    <d v="2015-08-22T00:00:00"/>
    <n v="2000"/>
    <d v="2015-07-23T03:09:43"/>
    <x v="27"/>
  </r>
  <r>
    <x v="10"/>
    <s v="USD"/>
    <d v="2013-03-24T00:00:00"/>
    <n v="25000"/>
    <d v="2013-02-12T01:07:28"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S32:T44" firstHeaderRow="1" firstDataRow="1" firstDataCol="1"/>
  <pivotFields count="6">
    <pivotField axis="axisRow" showAll="0">
      <items count="12">
        <item x="10"/>
        <item x="7"/>
        <item x="5"/>
        <item x="4"/>
        <item x="8"/>
        <item x="1"/>
        <item x="3"/>
        <item x="6"/>
        <item x="2"/>
        <item x="0"/>
        <item x="9"/>
        <item t="default"/>
      </items>
    </pivotField>
    <pivotField showAll="0"/>
    <pivotField numFmtId="14" showAll="0"/>
    <pivotField showAll="0"/>
    <pivotField numFmtId="22" showAll="0"/>
    <pivotField dataField="1" showAll="0">
      <items count="30">
        <item x="0"/>
        <item x="3"/>
        <item x="25"/>
        <item x="19"/>
        <item x="23"/>
        <item x="2"/>
        <item x="15"/>
        <item x="13"/>
        <item x="7"/>
        <item x="18"/>
        <item x="12"/>
        <item x="20"/>
        <item x="14"/>
        <item x="6"/>
        <item x="4"/>
        <item x="28"/>
        <item x="16"/>
        <item x="27"/>
        <item x="1"/>
        <item x="9"/>
        <item x="8"/>
        <item x="10"/>
        <item x="21"/>
        <item x="17"/>
        <item x="26"/>
        <item x="22"/>
        <item x="5"/>
        <item x="24"/>
        <item x="11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pledged" fld="5" baseField="0" baseItem="0"/>
  </dataFields>
  <chartFormats count="12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0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tabSelected="1" workbookViewId="0">
      <selection activeCell="A13" sqref="A13"/>
    </sheetView>
  </sheetViews>
  <sheetFormatPr defaultRowHeight="13.8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4" spans="1:1" x14ac:dyDescent="0.25">
      <c r="A4" s="9" t="s">
        <v>94</v>
      </c>
    </row>
    <row r="5" spans="1:1" x14ac:dyDescent="0.25">
      <c r="A5" s="9" t="s">
        <v>95</v>
      </c>
    </row>
    <row r="6" spans="1:1" x14ac:dyDescent="0.25">
      <c r="A6" s="9" t="s">
        <v>101</v>
      </c>
    </row>
    <row r="7" spans="1:1" x14ac:dyDescent="0.25">
      <c r="A7" s="9" t="s">
        <v>96</v>
      </c>
    </row>
    <row r="8" spans="1:1" x14ac:dyDescent="0.25">
      <c r="A8" s="9" t="s">
        <v>97</v>
      </c>
    </row>
    <row r="9" spans="1:1" x14ac:dyDescent="0.25">
      <c r="A9" s="9" t="s">
        <v>98</v>
      </c>
    </row>
    <row r="10" spans="1:1" x14ac:dyDescent="0.25">
      <c r="A10" s="9" t="s">
        <v>99</v>
      </c>
    </row>
    <row r="11" spans="1:1" x14ac:dyDescent="0.25">
      <c r="A11" s="9" t="s">
        <v>100</v>
      </c>
    </row>
    <row r="12" spans="1:1" x14ac:dyDescent="0.25">
      <c r="A12" s="9" t="s">
        <v>102</v>
      </c>
    </row>
    <row r="13" spans="1:1" x14ac:dyDescent="0.25">
      <c r="A13" s="9"/>
    </row>
    <row r="14" spans="1:1" x14ac:dyDescent="0.25">
      <c r="A14" s="9"/>
    </row>
    <row r="15" spans="1:1" x14ac:dyDescent="0.25">
      <c r="A15" s="9"/>
    </row>
    <row r="16" spans="1:1" x14ac:dyDescent="0.25">
      <c r="A16" s="9"/>
    </row>
    <row r="17" spans="1:1" x14ac:dyDescent="0.25">
      <c r="A17" s="9"/>
    </row>
    <row r="18" spans="1:1" x14ac:dyDescent="0.25">
      <c r="A1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opLeftCell="I1" workbookViewId="0">
      <selection activeCell="X6" sqref="X6"/>
    </sheetView>
  </sheetViews>
  <sheetFormatPr defaultRowHeight="13.8" x14ac:dyDescent="0.25"/>
  <cols>
    <col min="1" max="1" width="10.8984375" bestFit="1" customWidth="1"/>
    <col min="2" max="2" width="72.69921875" customWidth="1"/>
    <col min="3" max="3" width="17.3984375" bestFit="1" customWidth="1"/>
    <col min="4" max="4" width="12.59765625" bestFit="1" customWidth="1"/>
    <col min="6" max="6" width="9.8984375" bestFit="1" customWidth="1"/>
    <col min="8" max="8" width="15" bestFit="1" customWidth="1"/>
    <col min="10" max="10" width="11.09765625" style="3" bestFit="1" customWidth="1"/>
    <col min="12" max="12" width="29.59765625" style="3" bestFit="1" customWidth="1"/>
    <col min="13" max="14" width="15.5" style="3" customWidth="1"/>
    <col min="19" max="19" width="13.09765625" bestFit="1" customWidth="1"/>
    <col min="20" max="20" width="14.796875" bestFit="1" customWidth="1"/>
    <col min="21" max="21" width="7.8984375" bestFit="1" customWidth="1"/>
    <col min="22" max="22" width="6.09765625" bestFit="1" customWidth="1"/>
    <col min="23" max="23" width="7" bestFit="1" customWidth="1"/>
    <col min="24" max="24" width="26" bestFit="1" customWidth="1"/>
    <col min="25" max="25" width="12.09765625" bestFit="1" customWidth="1"/>
    <col min="26" max="26" width="5.8984375" bestFit="1" customWidth="1"/>
    <col min="27" max="27" width="7.09765625" bestFit="1" customWidth="1"/>
    <col min="28" max="28" width="6" bestFit="1" customWidth="1"/>
    <col min="29" max="29" width="10.09765625" bestFit="1" customWidth="1"/>
    <col min="30" max="30" width="7.59765625" bestFit="1" customWidth="1"/>
    <col min="31" max="31" width="11" bestFit="1" customWidth="1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3" t="s">
        <v>81</v>
      </c>
      <c r="K1" t="s">
        <v>9</v>
      </c>
      <c r="L1" s="3" t="s">
        <v>80</v>
      </c>
      <c r="M1" s="3" t="s">
        <v>79</v>
      </c>
      <c r="N1" s="3" t="s">
        <v>90</v>
      </c>
      <c r="P1" s="3" t="s">
        <v>78</v>
      </c>
      <c r="Q1" s="3" t="s">
        <v>13</v>
      </c>
      <c r="R1" s="3" t="s">
        <v>17</v>
      </c>
      <c r="S1" s="3" t="s">
        <v>35</v>
      </c>
      <c r="T1" s="3" t="s">
        <v>56</v>
      </c>
      <c r="U1" s="3" t="s">
        <v>60</v>
      </c>
    </row>
    <row r="2" spans="1:24" x14ac:dyDescent="0.25">
      <c r="A2">
        <v>1000002330</v>
      </c>
      <c r="B2" t="s">
        <v>10</v>
      </c>
      <c r="C2" t="s">
        <v>11</v>
      </c>
      <c r="D2" t="s">
        <v>12</v>
      </c>
      <c r="E2" t="s">
        <v>13</v>
      </c>
      <c r="F2" s="1">
        <v>42286</v>
      </c>
      <c r="G2">
        <v>1000</v>
      </c>
      <c r="H2" s="2">
        <v>42227.508657407408</v>
      </c>
      <c r="I2">
        <v>0</v>
      </c>
      <c r="J2" s="3" t="str">
        <f>IF(I2&lt;G2,"failed","successful")</f>
        <v>failed</v>
      </c>
      <c r="K2">
        <v>0</v>
      </c>
      <c r="L2" s="4">
        <f>IFERROR(I2/K2,0)</f>
        <v>0</v>
      </c>
      <c r="M2" s="5">
        <f>G2*HLOOKUP(E2,$Q$1:$U$2,2,FALSE)</f>
        <v>5000</v>
      </c>
      <c r="N2" s="5">
        <f>_xlfn.RANK.AVG(M2,$M$2:$M$35)</f>
        <v>28</v>
      </c>
      <c r="Q2" s="3">
        <v>5</v>
      </c>
      <c r="R2" s="3">
        <v>4</v>
      </c>
      <c r="S2" s="3">
        <v>3</v>
      </c>
      <c r="T2" s="3">
        <v>6</v>
      </c>
      <c r="U2" s="3">
        <v>2</v>
      </c>
    </row>
    <row r="3" spans="1:24" x14ac:dyDescent="0.25">
      <c r="A3">
        <v>1000003930</v>
      </c>
      <c r="B3" t="s">
        <v>14</v>
      </c>
      <c r="C3" t="s">
        <v>15</v>
      </c>
      <c r="D3" t="s">
        <v>16</v>
      </c>
      <c r="E3" t="s">
        <v>17</v>
      </c>
      <c r="F3" s="1">
        <v>43040</v>
      </c>
      <c r="G3">
        <v>30000</v>
      </c>
      <c r="H3" s="2">
        <v>42980.197187500002</v>
      </c>
      <c r="I3">
        <v>2421</v>
      </c>
      <c r="J3" s="3" t="str">
        <f t="shared" ref="J3:J35" si="0">IF(I3&lt;G3,"failed","successful")</f>
        <v>failed</v>
      </c>
      <c r="K3">
        <v>15</v>
      </c>
      <c r="L3" s="4">
        <f t="shared" ref="L3:L35" si="1">IFERROR(I3/K3,0)</f>
        <v>161.4</v>
      </c>
      <c r="M3" s="5">
        <f t="shared" ref="M3:M35" si="2">G3*HLOOKUP(E3,$Q$1:$U$2,2,FALSE)</f>
        <v>120000</v>
      </c>
      <c r="N3" s="5">
        <f t="shared" ref="N3:N35" si="3">_xlfn.RANK.AVG(M3,$M$2:$M$35)</f>
        <v>7</v>
      </c>
    </row>
    <row r="4" spans="1:24" x14ac:dyDescent="0.25">
      <c r="A4">
        <v>1000004038</v>
      </c>
      <c r="B4" t="s">
        <v>18</v>
      </c>
      <c r="C4" t="s">
        <v>15</v>
      </c>
      <c r="D4" t="s">
        <v>16</v>
      </c>
      <c r="E4" t="s">
        <v>17</v>
      </c>
      <c r="F4" s="1">
        <v>41331</v>
      </c>
      <c r="G4">
        <v>45000</v>
      </c>
      <c r="H4" s="2">
        <v>41286.014467592591</v>
      </c>
      <c r="I4">
        <v>220</v>
      </c>
      <c r="J4" s="3" t="str">
        <f t="shared" si="0"/>
        <v>failed</v>
      </c>
      <c r="K4">
        <v>3</v>
      </c>
      <c r="L4" s="4">
        <f t="shared" si="1"/>
        <v>73.333333333333329</v>
      </c>
      <c r="M4" s="5">
        <f t="shared" si="2"/>
        <v>180000</v>
      </c>
      <c r="N4" s="5">
        <f t="shared" si="3"/>
        <v>6</v>
      </c>
    </row>
    <row r="5" spans="1:24" x14ac:dyDescent="0.25">
      <c r="A5">
        <v>1000007540</v>
      </c>
      <c r="B5" t="s">
        <v>19</v>
      </c>
      <c r="C5" t="s">
        <v>20</v>
      </c>
      <c r="D5" t="s">
        <v>20</v>
      </c>
      <c r="E5" t="s">
        <v>17</v>
      </c>
      <c r="F5" s="1">
        <v>41015</v>
      </c>
      <c r="G5">
        <v>5000</v>
      </c>
      <c r="H5" s="2">
        <v>40985.141793981478</v>
      </c>
      <c r="I5">
        <v>1</v>
      </c>
      <c r="J5" s="3" t="str">
        <f t="shared" si="0"/>
        <v>failed</v>
      </c>
      <c r="K5">
        <v>1</v>
      </c>
      <c r="L5" s="4">
        <f t="shared" si="1"/>
        <v>1</v>
      </c>
      <c r="M5" s="5">
        <f t="shared" si="2"/>
        <v>20000</v>
      </c>
      <c r="N5" s="5">
        <f t="shared" si="3"/>
        <v>18</v>
      </c>
    </row>
    <row r="6" spans="1:24" x14ac:dyDescent="0.25">
      <c r="A6">
        <v>1000011046</v>
      </c>
      <c r="B6" t="s">
        <v>21</v>
      </c>
      <c r="C6" t="s">
        <v>16</v>
      </c>
      <c r="D6" t="s">
        <v>16</v>
      </c>
      <c r="E6" t="s">
        <v>17</v>
      </c>
      <c r="F6" s="1">
        <v>42245</v>
      </c>
      <c r="G6">
        <v>19500</v>
      </c>
      <c r="H6" s="2">
        <v>42189.357673611114</v>
      </c>
      <c r="I6">
        <v>1283</v>
      </c>
      <c r="J6" s="3" t="str">
        <f t="shared" si="0"/>
        <v>failed</v>
      </c>
      <c r="K6">
        <v>14</v>
      </c>
      <c r="L6" s="4">
        <f t="shared" si="1"/>
        <v>91.642857142857139</v>
      </c>
      <c r="M6" s="5">
        <f t="shared" si="2"/>
        <v>78000</v>
      </c>
      <c r="N6" s="5">
        <f t="shared" si="3"/>
        <v>11</v>
      </c>
      <c r="R6" s="3" t="s">
        <v>77</v>
      </c>
      <c r="S6" s="3"/>
      <c r="W6" s="3" t="s">
        <v>91</v>
      </c>
      <c r="X6" s="3" t="str">
        <f>INDEX(B2:N35,MATCH(22,N2:N35,0),1)</f>
        <v>Alice in Wonderland in G Minor</v>
      </c>
    </row>
    <row r="7" spans="1:24" x14ac:dyDescent="0.25">
      <c r="A7">
        <v>1000014025</v>
      </c>
      <c r="B7" t="s">
        <v>22</v>
      </c>
      <c r="C7" t="s">
        <v>23</v>
      </c>
      <c r="D7" t="s">
        <v>24</v>
      </c>
      <c r="E7" t="s">
        <v>17</v>
      </c>
      <c r="F7" s="1">
        <v>42461</v>
      </c>
      <c r="G7">
        <v>50000</v>
      </c>
      <c r="H7" s="2">
        <v>42426.568368055552</v>
      </c>
      <c r="I7">
        <v>52375</v>
      </c>
      <c r="J7" s="3" t="str">
        <f t="shared" si="0"/>
        <v>successful</v>
      </c>
      <c r="K7">
        <v>224</v>
      </c>
      <c r="L7" s="4">
        <f t="shared" si="1"/>
        <v>233.81696428571428</v>
      </c>
      <c r="M7" s="5">
        <f t="shared" si="2"/>
        <v>200000</v>
      </c>
      <c r="N7" s="5">
        <f t="shared" si="3"/>
        <v>4.5</v>
      </c>
      <c r="R7" s="3" t="s">
        <v>82</v>
      </c>
      <c r="S7" s="3" t="s">
        <v>83</v>
      </c>
    </row>
    <row r="8" spans="1:24" x14ac:dyDescent="0.25">
      <c r="A8">
        <v>1000023410</v>
      </c>
      <c r="B8" t="s">
        <v>25</v>
      </c>
      <c r="C8" t="s">
        <v>24</v>
      </c>
      <c r="D8" t="s">
        <v>24</v>
      </c>
      <c r="E8" t="s">
        <v>17</v>
      </c>
      <c r="F8" s="1">
        <v>41994</v>
      </c>
      <c r="G8">
        <v>1000</v>
      </c>
      <c r="H8" s="2">
        <v>41974.77134259259</v>
      </c>
      <c r="I8">
        <v>1205</v>
      </c>
      <c r="J8" s="3" t="str">
        <f t="shared" si="0"/>
        <v>successful</v>
      </c>
      <c r="K8">
        <v>16</v>
      </c>
      <c r="L8" s="4">
        <f t="shared" si="1"/>
        <v>75.3125</v>
      </c>
      <c r="M8" s="5">
        <f t="shared" si="2"/>
        <v>4000</v>
      </c>
      <c r="N8" s="5">
        <f t="shared" si="3"/>
        <v>29.5</v>
      </c>
      <c r="R8" s="3">
        <f>COUNTIF(J2:J35,"failed")</f>
        <v>21</v>
      </c>
      <c r="S8" s="3">
        <f>COUNTIF(J2:J35,"successful")</f>
        <v>13</v>
      </c>
    </row>
    <row r="9" spans="1:24" x14ac:dyDescent="0.25">
      <c r="A9">
        <v>1000030581</v>
      </c>
      <c r="B9" t="s">
        <v>26</v>
      </c>
      <c r="C9" t="s">
        <v>27</v>
      </c>
      <c r="D9" t="s">
        <v>24</v>
      </c>
      <c r="E9" t="s">
        <v>17</v>
      </c>
      <c r="F9" s="1">
        <v>42446</v>
      </c>
      <c r="G9">
        <v>25000</v>
      </c>
      <c r="H9" s="2">
        <v>42401.836944444447</v>
      </c>
      <c r="I9">
        <v>453</v>
      </c>
      <c r="J9" s="3" t="str">
        <f t="shared" si="0"/>
        <v>failed</v>
      </c>
      <c r="K9">
        <v>40</v>
      </c>
      <c r="L9" s="4">
        <f t="shared" si="1"/>
        <v>11.324999999999999</v>
      </c>
      <c r="M9" s="5">
        <f t="shared" si="2"/>
        <v>100000</v>
      </c>
      <c r="N9" s="5">
        <f t="shared" si="3"/>
        <v>8.5</v>
      </c>
      <c r="R9" s="3"/>
      <c r="S9" s="4">
        <f>AVERAGEIF(J2:J35,"successful",L2:L35)</f>
        <v>86.490030129852613</v>
      </c>
    </row>
    <row r="10" spans="1:24" x14ac:dyDescent="0.25">
      <c r="A10">
        <v>1000034518</v>
      </c>
      <c r="B10" t="s">
        <v>28</v>
      </c>
      <c r="C10" t="s">
        <v>29</v>
      </c>
      <c r="D10" t="s">
        <v>30</v>
      </c>
      <c r="E10" t="s">
        <v>17</v>
      </c>
      <c r="F10" s="1">
        <v>41788</v>
      </c>
      <c r="G10">
        <v>125000</v>
      </c>
      <c r="H10" s="2">
        <v>41753.76021990741</v>
      </c>
      <c r="I10">
        <v>8233</v>
      </c>
      <c r="J10" s="3" t="str">
        <f t="shared" si="0"/>
        <v>failed</v>
      </c>
      <c r="K10">
        <v>58</v>
      </c>
      <c r="L10" s="4">
        <f t="shared" si="1"/>
        <v>141.94827586206895</v>
      </c>
      <c r="M10" s="5">
        <f t="shared" si="2"/>
        <v>500000</v>
      </c>
      <c r="N10" s="5">
        <f t="shared" si="3"/>
        <v>2</v>
      </c>
      <c r="R10" s="3" t="s">
        <v>84</v>
      </c>
      <c r="S10" s="3"/>
    </row>
    <row r="11" spans="1:24" x14ac:dyDescent="0.25">
      <c r="A11">
        <v>100004195</v>
      </c>
      <c r="B11" t="s">
        <v>31</v>
      </c>
      <c r="C11" t="s">
        <v>32</v>
      </c>
      <c r="D11" t="s">
        <v>16</v>
      </c>
      <c r="E11" t="s">
        <v>17</v>
      </c>
      <c r="F11" s="1">
        <v>41861</v>
      </c>
      <c r="G11">
        <v>65000</v>
      </c>
      <c r="H11" s="2">
        <v>41831.91375</v>
      </c>
      <c r="I11">
        <v>6240.57</v>
      </c>
      <c r="J11" s="3" t="str">
        <f t="shared" si="0"/>
        <v>failed</v>
      </c>
      <c r="K11">
        <v>43</v>
      </c>
      <c r="L11" s="4">
        <f t="shared" si="1"/>
        <v>145.12953488372094</v>
      </c>
      <c r="M11" s="5">
        <f t="shared" si="2"/>
        <v>260000</v>
      </c>
      <c r="N11" s="5">
        <f t="shared" si="3"/>
        <v>3</v>
      </c>
      <c r="R11" s="3">
        <f>COUNTIFS(J2:J35,"failed",I2:I35,"&gt;0")</f>
        <v>16</v>
      </c>
      <c r="S11" s="3"/>
    </row>
    <row r="12" spans="1:24" x14ac:dyDescent="0.25">
      <c r="A12">
        <v>100004721</v>
      </c>
      <c r="B12" t="s">
        <v>33</v>
      </c>
      <c r="C12" t="s">
        <v>34</v>
      </c>
      <c r="D12" t="s">
        <v>12</v>
      </c>
      <c r="E12" t="s">
        <v>35</v>
      </c>
      <c r="F12" s="1">
        <v>41556</v>
      </c>
      <c r="G12">
        <v>2500</v>
      </c>
      <c r="H12" s="2">
        <v>41526.763622685183</v>
      </c>
      <c r="I12">
        <v>0</v>
      </c>
      <c r="J12" s="3" t="str">
        <f t="shared" si="0"/>
        <v>failed</v>
      </c>
      <c r="K12">
        <v>0</v>
      </c>
      <c r="L12" s="4">
        <f t="shared" si="1"/>
        <v>0</v>
      </c>
      <c r="M12" s="5">
        <f t="shared" si="2"/>
        <v>7500</v>
      </c>
      <c r="N12" s="5">
        <f t="shared" si="3"/>
        <v>26</v>
      </c>
      <c r="R12" s="3"/>
      <c r="S12" s="3"/>
    </row>
    <row r="13" spans="1:24" x14ac:dyDescent="0.25">
      <c r="A13">
        <v>100005484</v>
      </c>
      <c r="B13" t="s">
        <v>36</v>
      </c>
      <c r="C13" t="s">
        <v>37</v>
      </c>
      <c r="D13" t="s">
        <v>20</v>
      </c>
      <c r="E13" t="s">
        <v>17</v>
      </c>
      <c r="F13" s="1">
        <v>41372</v>
      </c>
      <c r="G13">
        <v>12500</v>
      </c>
      <c r="H13" s="2">
        <v>41342.27983796296</v>
      </c>
      <c r="I13">
        <v>12700</v>
      </c>
      <c r="J13" s="3" t="str">
        <f t="shared" si="0"/>
        <v>successful</v>
      </c>
      <c r="K13">
        <v>100</v>
      </c>
      <c r="L13" s="4">
        <f t="shared" si="1"/>
        <v>127</v>
      </c>
      <c r="M13" s="5">
        <f t="shared" si="2"/>
        <v>50000</v>
      </c>
      <c r="N13" s="5">
        <f t="shared" si="3"/>
        <v>14</v>
      </c>
      <c r="R13" s="3"/>
      <c r="S13" s="3"/>
    </row>
    <row r="14" spans="1:24" x14ac:dyDescent="0.25">
      <c r="A14">
        <v>1000055792</v>
      </c>
      <c r="B14" t="s">
        <v>38</v>
      </c>
      <c r="C14" t="s">
        <v>39</v>
      </c>
      <c r="D14" t="s">
        <v>39</v>
      </c>
      <c r="E14" t="s">
        <v>17</v>
      </c>
      <c r="F14" s="1">
        <v>41914</v>
      </c>
      <c r="G14">
        <v>5000</v>
      </c>
      <c r="H14" s="2">
        <v>41884.716550925928</v>
      </c>
      <c r="I14">
        <v>0</v>
      </c>
      <c r="J14" s="3" t="str">
        <f t="shared" si="0"/>
        <v>failed</v>
      </c>
      <c r="K14">
        <v>0</v>
      </c>
      <c r="L14" s="4">
        <f t="shared" si="1"/>
        <v>0</v>
      </c>
      <c r="M14" s="5">
        <f t="shared" si="2"/>
        <v>20000</v>
      </c>
      <c r="N14" s="5">
        <f t="shared" si="3"/>
        <v>18</v>
      </c>
      <c r="R14" s="3" t="s">
        <v>85</v>
      </c>
      <c r="S14" s="3"/>
    </row>
    <row r="15" spans="1:24" x14ac:dyDescent="0.25">
      <c r="A15">
        <v>1000056157</v>
      </c>
      <c r="B15" t="s">
        <v>40</v>
      </c>
      <c r="C15" t="s">
        <v>41</v>
      </c>
      <c r="D15" t="s">
        <v>41</v>
      </c>
      <c r="E15" t="s">
        <v>17</v>
      </c>
      <c r="F15" s="1">
        <v>42454</v>
      </c>
      <c r="G15">
        <v>200000</v>
      </c>
      <c r="H15" s="2">
        <v>42409.959166666667</v>
      </c>
      <c r="I15">
        <v>0</v>
      </c>
      <c r="J15" s="3" t="str">
        <f t="shared" si="0"/>
        <v>failed</v>
      </c>
      <c r="K15">
        <v>0</v>
      </c>
      <c r="L15" s="4">
        <f t="shared" si="1"/>
        <v>0</v>
      </c>
      <c r="M15" s="5">
        <f t="shared" si="2"/>
        <v>800000</v>
      </c>
      <c r="N15" s="5">
        <f t="shared" si="3"/>
        <v>1</v>
      </c>
      <c r="R15" s="3"/>
      <c r="S15" s="3"/>
    </row>
    <row r="16" spans="1:24" x14ac:dyDescent="0.25">
      <c r="A16">
        <v>1000057089</v>
      </c>
      <c r="B16" t="s">
        <v>42</v>
      </c>
      <c r="C16" t="s">
        <v>43</v>
      </c>
      <c r="D16" t="s">
        <v>41</v>
      </c>
      <c r="E16" t="s">
        <v>13</v>
      </c>
      <c r="F16" s="1">
        <v>42858</v>
      </c>
      <c r="G16">
        <v>5000</v>
      </c>
      <c r="H16" s="2">
        <v>42830.822430555556</v>
      </c>
      <c r="I16">
        <v>94175</v>
      </c>
      <c r="J16" s="3" t="str">
        <f t="shared" si="0"/>
        <v>successful</v>
      </c>
      <c r="K16">
        <v>761</v>
      </c>
      <c r="L16" s="4">
        <f t="shared" si="1"/>
        <v>123.75164257555848</v>
      </c>
      <c r="M16" s="5">
        <f t="shared" si="2"/>
        <v>25000</v>
      </c>
      <c r="N16" s="5">
        <f t="shared" si="3"/>
        <v>16</v>
      </c>
    </row>
    <row r="17" spans="1:20" x14ac:dyDescent="0.25">
      <c r="A17">
        <v>1000064368</v>
      </c>
      <c r="B17" t="s">
        <v>44</v>
      </c>
      <c r="C17" t="s">
        <v>30</v>
      </c>
      <c r="D17" t="s">
        <v>30</v>
      </c>
      <c r="E17" t="s">
        <v>17</v>
      </c>
      <c r="F17" s="1">
        <v>42063</v>
      </c>
      <c r="G17">
        <v>2500</v>
      </c>
      <c r="H17" s="2">
        <v>42033.090891203705</v>
      </c>
      <c r="I17">
        <v>664</v>
      </c>
      <c r="J17" s="3" t="str">
        <f t="shared" si="0"/>
        <v>failed</v>
      </c>
      <c r="K17">
        <v>11</v>
      </c>
      <c r="L17" s="4">
        <f t="shared" si="1"/>
        <v>60.363636363636367</v>
      </c>
      <c r="M17" s="5">
        <f t="shared" si="2"/>
        <v>10000</v>
      </c>
      <c r="N17" s="5">
        <f t="shared" si="3"/>
        <v>25</v>
      </c>
    </row>
    <row r="18" spans="1:20" x14ac:dyDescent="0.25">
      <c r="A18">
        <v>1000064918</v>
      </c>
      <c r="B18" t="s">
        <v>45</v>
      </c>
      <c r="C18" t="s">
        <v>46</v>
      </c>
      <c r="D18" t="s">
        <v>47</v>
      </c>
      <c r="E18" t="s">
        <v>17</v>
      </c>
      <c r="F18" s="1">
        <v>41951</v>
      </c>
      <c r="G18">
        <v>1500</v>
      </c>
      <c r="H18" s="2">
        <v>41921.936018518521</v>
      </c>
      <c r="I18">
        <v>395</v>
      </c>
      <c r="J18" s="3" t="str">
        <f t="shared" si="0"/>
        <v>failed</v>
      </c>
      <c r="K18">
        <v>16</v>
      </c>
      <c r="L18" s="4">
        <f t="shared" si="1"/>
        <v>24.6875</v>
      </c>
      <c r="M18" s="5">
        <f t="shared" si="2"/>
        <v>6000</v>
      </c>
      <c r="N18" s="5">
        <f t="shared" si="3"/>
        <v>27</v>
      </c>
    </row>
    <row r="19" spans="1:20" x14ac:dyDescent="0.25">
      <c r="A19">
        <v>1000068480</v>
      </c>
      <c r="B19" t="s">
        <v>48</v>
      </c>
      <c r="C19" t="s">
        <v>49</v>
      </c>
      <c r="D19" t="s">
        <v>12</v>
      </c>
      <c r="E19" t="s">
        <v>17</v>
      </c>
      <c r="F19" s="1">
        <v>42134</v>
      </c>
      <c r="G19">
        <v>3000</v>
      </c>
      <c r="H19" s="2">
        <v>42104.889513888891</v>
      </c>
      <c r="I19">
        <v>789</v>
      </c>
      <c r="J19" s="3" t="str">
        <f t="shared" si="0"/>
        <v>failed</v>
      </c>
      <c r="K19">
        <v>20</v>
      </c>
      <c r="L19" s="4">
        <f t="shared" si="1"/>
        <v>39.450000000000003</v>
      </c>
      <c r="M19" s="5">
        <f t="shared" si="2"/>
        <v>12000</v>
      </c>
      <c r="N19" s="5">
        <f t="shared" si="3"/>
        <v>23.5</v>
      </c>
    </row>
    <row r="20" spans="1:20" x14ac:dyDescent="0.25">
      <c r="A20">
        <v>1000070642</v>
      </c>
      <c r="B20" t="s">
        <v>50</v>
      </c>
      <c r="C20" t="s">
        <v>20</v>
      </c>
      <c r="D20" t="s">
        <v>20</v>
      </c>
      <c r="E20" t="s">
        <v>17</v>
      </c>
      <c r="F20" s="1">
        <v>41138</v>
      </c>
      <c r="G20">
        <v>250</v>
      </c>
      <c r="H20" s="2">
        <v>41123.59134259259</v>
      </c>
      <c r="I20">
        <v>250</v>
      </c>
      <c r="J20" s="3" t="str">
        <f t="shared" si="0"/>
        <v>successful</v>
      </c>
      <c r="K20">
        <v>7</v>
      </c>
      <c r="L20" s="4">
        <f t="shared" si="1"/>
        <v>35.714285714285715</v>
      </c>
      <c r="M20" s="5">
        <f t="shared" si="2"/>
        <v>1000</v>
      </c>
      <c r="N20" s="5">
        <f t="shared" si="3"/>
        <v>31.5</v>
      </c>
    </row>
    <row r="21" spans="1:20" x14ac:dyDescent="0.25">
      <c r="A21">
        <v>1000071625</v>
      </c>
      <c r="B21" t="s">
        <v>51</v>
      </c>
      <c r="C21" t="s">
        <v>24</v>
      </c>
      <c r="D21" t="s">
        <v>24</v>
      </c>
      <c r="E21" t="s">
        <v>17</v>
      </c>
      <c r="F21" s="1">
        <v>41062</v>
      </c>
      <c r="G21">
        <v>5000</v>
      </c>
      <c r="H21" s="2">
        <v>41032.725370370368</v>
      </c>
      <c r="I21">
        <v>1781</v>
      </c>
      <c r="J21" s="3" t="str">
        <f t="shared" si="0"/>
        <v>failed</v>
      </c>
      <c r="K21">
        <v>40</v>
      </c>
      <c r="L21" s="4">
        <f t="shared" si="1"/>
        <v>44.524999999999999</v>
      </c>
      <c r="M21" s="5">
        <f t="shared" si="2"/>
        <v>20000</v>
      </c>
      <c r="N21" s="5">
        <f t="shared" si="3"/>
        <v>18</v>
      </c>
    </row>
    <row r="22" spans="1:20" x14ac:dyDescent="0.25">
      <c r="A22">
        <v>1000072011</v>
      </c>
      <c r="B22" t="s">
        <v>52</v>
      </c>
      <c r="C22" t="s">
        <v>53</v>
      </c>
      <c r="D22" t="s">
        <v>53</v>
      </c>
      <c r="E22" t="s">
        <v>17</v>
      </c>
      <c r="F22" s="1">
        <v>41638</v>
      </c>
      <c r="G22">
        <v>20000</v>
      </c>
      <c r="H22" s="2">
        <v>41603.295960648145</v>
      </c>
      <c r="I22">
        <v>34268</v>
      </c>
      <c r="J22" s="3" t="str">
        <f t="shared" si="0"/>
        <v>successful</v>
      </c>
      <c r="K22">
        <v>624</v>
      </c>
      <c r="L22" s="4">
        <f t="shared" si="1"/>
        <v>54.916666666666664</v>
      </c>
      <c r="M22" s="5">
        <f t="shared" si="2"/>
        <v>80000</v>
      </c>
      <c r="N22" s="5">
        <f t="shared" si="3"/>
        <v>10</v>
      </c>
    </row>
    <row r="23" spans="1:20" x14ac:dyDescent="0.25">
      <c r="A23">
        <v>1000081649</v>
      </c>
      <c r="B23" t="s">
        <v>54</v>
      </c>
      <c r="C23" t="s">
        <v>55</v>
      </c>
      <c r="D23" t="s">
        <v>53</v>
      </c>
      <c r="E23" t="s">
        <v>56</v>
      </c>
      <c r="F23" s="1">
        <v>42985</v>
      </c>
      <c r="G23">
        <v>2500</v>
      </c>
      <c r="H23" s="2">
        <v>42955.055787037039</v>
      </c>
      <c r="I23">
        <v>1</v>
      </c>
      <c r="J23" s="3" t="str">
        <f t="shared" si="0"/>
        <v>failed</v>
      </c>
      <c r="K23">
        <v>1</v>
      </c>
      <c r="L23" s="4">
        <f t="shared" si="1"/>
        <v>1</v>
      </c>
      <c r="M23" s="5">
        <f t="shared" si="2"/>
        <v>15000</v>
      </c>
      <c r="N23" s="5">
        <f t="shared" si="3"/>
        <v>21</v>
      </c>
    </row>
    <row r="24" spans="1:20" x14ac:dyDescent="0.25">
      <c r="A24">
        <v>1000082254</v>
      </c>
      <c r="B24" t="s">
        <v>57</v>
      </c>
      <c r="C24" t="s">
        <v>58</v>
      </c>
      <c r="D24" t="s">
        <v>58</v>
      </c>
      <c r="E24" t="s">
        <v>17</v>
      </c>
      <c r="F24" s="1">
        <v>41805</v>
      </c>
      <c r="G24">
        <v>3500</v>
      </c>
      <c r="H24" s="2">
        <v>41775.424050925925</v>
      </c>
      <c r="I24">
        <v>650</v>
      </c>
      <c r="J24" s="3" t="str">
        <f t="shared" si="0"/>
        <v>failed</v>
      </c>
      <c r="K24">
        <v>12</v>
      </c>
      <c r="L24" s="4">
        <f t="shared" si="1"/>
        <v>54.166666666666664</v>
      </c>
      <c r="M24" s="5">
        <f t="shared" si="2"/>
        <v>14000</v>
      </c>
      <c r="N24" s="5">
        <f t="shared" si="3"/>
        <v>22</v>
      </c>
    </row>
    <row r="25" spans="1:20" x14ac:dyDescent="0.25">
      <c r="A25">
        <v>1000087442</v>
      </c>
      <c r="B25" t="s">
        <v>59</v>
      </c>
      <c r="C25" t="s">
        <v>27</v>
      </c>
      <c r="D25" t="s">
        <v>24</v>
      </c>
      <c r="E25" t="s">
        <v>60</v>
      </c>
      <c r="F25" s="1">
        <v>42060</v>
      </c>
      <c r="G25">
        <v>500</v>
      </c>
      <c r="H25" s="2">
        <v>42030.803854166668</v>
      </c>
      <c r="I25">
        <v>48</v>
      </c>
      <c r="J25" s="3" t="str">
        <f t="shared" si="0"/>
        <v>failed</v>
      </c>
      <c r="K25">
        <v>3</v>
      </c>
      <c r="L25" s="4">
        <f t="shared" si="1"/>
        <v>16</v>
      </c>
      <c r="M25" s="5">
        <f t="shared" si="2"/>
        <v>1000</v>
      </c>
      <c r="N25" s="5">
        <f t="shared" si="3"/>
        <v>31.5</v>
      </c>
    </row>
    <row r="26" spans="1:20" x14ac:dyDescent="0.25">
      <c r="A26">
        <v>1000091520</v>
      </c>
      <c r="B26" t="s">
        <v>61</v>
      </c>
      <c r="C26" t="s">
        <v>47</v>
      </c>
      <c r="D26" t="s">
        <v>47</v>
      </c>
      <c r="E26" t="s">
        <v>17</v>
      </c>
      <c r="F26" s="1">
        <v>41955</v>
      </c>
      <c r="G26">
        <v>175</v>
      </c>
      <c r="H26" s="2">
        <v>41935.719328703701</v>
      </c>
      <c r="I26">
        <v>701.66</v>
      </c>
      <c r="J26" s="3" t="str">
        <f t="shared" si="0"/>
        <v>successful</v>
      </c>
      <c r="K26">
        <v>66</v>
      </c>
      <c r="L26" s="4">
        <f t="shared" si="1"/>
        <v>10.631212121212121</v>
      </c>
      <c r="M26" s="5">
        <f t="shared" si="2"/>
        <v>700</v>
      </c>
      <c r="N26" s="5">
        <f t="shared" si="3"/>
        <v>33</v>
      </c>
    </row>
    <row r="27" spans="1:20" x14ac:dyDescent="0.25">
      <c r="A27">
        <v>1000102741</v>
      </c>
      <c r="B27" t="s">
        <v>62</v>
      </c>
      <c r="C27" t="s">
        <v>20</v>
      </c>
      <c r="D27" t="s">
        <v>20</v>
      </c>
      <c r="E27" t="s">
        <v>17</v>
      </c>
      <c r="F27" s="1">
        <v>40549</v>
      </c>
      <c r="G27">
        <v>10000</v>
      </c>
      <c r="H27" s="2">
        <v>40519.970023148147</v>
      </c>
      <c r="I27">
        <v>15827</v>
      </c>
      <c r="J27" s="3" t="str">
        <f t="shared" si="0"/>
        <v>successful</v>
      </c>
      <c r="K27">
        <v>147</v>
      </c>
      <c r="L27" s="4">
        <f t="shared" si="1"/>
        <v>107.66666666666667</v>
      </c>
      <c r="M27" s="5">
        <f t="shared" si="2"/>
        <v>40000</v>
      </c>
      <c r="N27" s="5">
        <f t="shared" si="3"/>
        <v>15</v>
      </c>
    </row>
    <row r="28" spans="1:20" x14ac:dyDescent="0.25">
      <c r="A28">
        <v>1000103948</v>
      </c>
      <c r="B28" t="s">
        <v>63</v>
      </c>
      <c r="C28" t="s">
        <v>64</v>
      </c>
      <c r="D28" t="s">
        <v>39</v>
      </c>
      <c r="E28" t="s">
        <v>13</v>
      </c>
      <c r="F28" s="1">
        <v>42374</v>
      </c>
      <c r="G28">
        <v>12000</v>
      </c>
      <c r="H28" s="2">
        <v>42344.83965277778</v>
      </c>
      <c r="I28">
        <v>0</v>
      </c>
      <c r="J28" s="3" t="str">
        <f t="shared" si="0"/>
        <v>failed</v>
      </c>
      <c r="K28">
        <v>0</v>
      </c>
      <c r="L28" s="4">
        <f t="shared" si="1"/>
        <v>0</v>
      </c>
      <c r="M28" s="5">
        <f t="shared" si="2"/>
        <v>60000</v>
      </c>
      <c r="N28" s="5">
        <f t="shared" si="3"/>
        <v>12</v>
      </c>
    </row>
    <row r="29" spans="1:20" x14ac:dyDescent="0.25">
      <c r="A29">
        <v>1000104688</v>
      </c>
      <c r="B29" t="s">
        <v>65</v>
      </c>
      <c r="C29" t="s">
        <v>66</v>
      </c>
      <c r="D29" t="s">
        <v>16</v>
      </c>
      <c r="E29" t="s">
        <v>35</v>
      </c>
      <c r="F29" s="1">
        <v>41987</v>
      </c>
      <c r="G29">
        <v>17757</v>
      </c>
      <c r="H29" s="2">
        <v>41957.751388888886</v>
      </c>
      <c r="I29">
        <v>48905</v>
      </c>
      <c r="J29" s="3" t="str">
        <f t="shared" si="0"/>
        <v>successful</v>
      </c>
      <c r="K29">
        <v>571</v>
      </c>
      <c r="L29" s="4">
        <f t="shared" si="1"/>
        <v>85.647985989492113</v>
      </c>
      <c r="M29" s="5">
        <f t="shared" si="2"/>
        <v>53271</v>
      </c>
      <c r="N29" s="5">
        <f t="shared" si="3"/>
        <v>13</v>
      </c>
    </row>
    <row r="30" spans="1:20" x14ac:dyDescent="0.25">
      <c r="A30">
        <v>1000104953</v>
      </c>
      <c r="B30" t="s">
        <v>67</v>
      </c>
      <c r="C30" t="s">
        <v>47</v>
      </c>
      <c r="D30" t="s">
        <v>47</v>
      </c>
      <c r="E30" t="s">
        <v>13</v>
      </c>
      <c r="F30" s="1">
        <v>42397</v>
      </c>
      <c r="G30">
        <v>100</v>
      </c>
      <c r="H30" s="2">
        <v>42367.707974537036</v>
      </c>
      <c r="I30">
        <v>112.38</v>
      </c>
      <c r="J30" s="3" t="str">
        <f t="shared" si="0"/>
        <v>successful</v>
      </c>
      <c r="K30">
        <v>27</v>
      </c>
      <c r="L30" s="4">
        <f t="shared" si="1"/>
        <v>4.1622222222222218</v>
      </c>
      <c r="M30" s="5">
        <f t="shared" si="2"/>
        <v>500</v>
      </c>
      <c r="N30" s="5">
        <f t="shared" si="3"/>
        <v>34</v>
      </c>
    </row>
    <row r="31" spans="1:20" x14ac:dyDescent="0.25">
      <c r="A31">
        <v>100011318</v>
      </c>
      <c r="B31" t="s">
        <v>68</v>
      </c>
      <c r="C31" t="s">
        <v>69</v>
      </c>
      <c r="D31" t="s">
        <v>16</v>
      </c>
      <c r="E31" t="s">
        <v>17</v>
      </c>
      <c r="F31" s="1">
        <v>42858</v>
      </c>
      <c r="G31">
        <v>50000</v>
      </c>
      <c r="H31" s="2">
        <v>42828.716354166667</v>
      </c>
      <c r="I31">
        <v>57577.31</v>
      </c>
      <c r="J31" s="3" t="str">
        <f t="shared" si="0"/>
        <v>successful</v>
      </c>
      <c r="K31">
        <v>840</v>
      </c>
      <c r="L31" s="4">
        <f t="shared" si="1"/>
        <v>68.544416666666663</v>
      </c>
      <c r="M31" s="5">
        <f t="shared" si="2"/>
        <v>200000</v>
      </c>
      <c r="N31" s="5">
        <f t="shared" si="3"/>
        <v>4.5</v>
      </c>
    </row>
    <row r="32" spans="1:20" x14ac:dyDescent="0.25">
      <c r="A32">
        <v>1000115172</v>
      </c>
      <c r="B32" t="s">
        <v>70</v>
      </c>
      <c r="C32" t="s">
        <v>71</v>
      </c>
      <c r="D32" t="s">
        <v>24</v>
      </c>
      <c r="E32" t="s">
        <v>13</v>
      </c>
      <c r="F32" s="1">
        <v>42094</v>
      </c>
      <c r="G32">
        <v>3500</v>
      </c>
      <c r="H32" s="2">
        <v>42064.754537037035</v>
      </c>
      <c r="I32">
        <v>21</v>
      </c>
      <c r="J32" s="3" t="str">
        <f t="shared" si="0"/>
        <v>failed</v>
      </c>
      <c r="K32">
        <v>1</v>
      </c>
      <c r="L32" s="4">
        <f t="shared" si="1"/>
        <v>21</v>
      </c>
      <c r="M32" s="5">
        <f t="shared" si="2"/>
        <v>17500</v>
      </c>
      <c r="N32" s="5">
        <f t="shared" si="3"/>
        <v>20</v>
      </c>
      <c r="R32" s="3" t="s">
        <v>86</v>
      </c>
      <c r="S32" s="6" t="s">
        <v>88</v>
      </c>
      <c r="T32" t="s">
        <v>89</v>
      </c>
    </row>
    <row r="33" spans="1:20" x14ac:dyDescent="0.25">
      <c r="A33">
        <v>1000117861</v>
      </c>
      <c r="B33" t="s">
        <v>72</v>
      </c>
      <c r="C33" t="s">
        <v>29</v>
      </c>
      <c r="D33" t="s">
        <v>30</v>
      </c>
      <c r="E33" t="s">
        <v>17</v>
      </c>
      <c r="F33" s="1">
        <v>42651</v>
      </c>
      <c r="G33">
        <v>1000</v>
      </c>
      <c r="H33" s="2">
        <v>42620.551689814813</v>
      </c>
      <c r="I33">
        <v>47266</v>
      </c>
      <c r="J33" s="3" t="str">
        <f t="shared" si="0"/>
        <v>successful</v>
      </c>
      <c r="K33">
        <v>549</v>
      </c>
      <c r="L33" s="4">
        <f t="shared" si="1"/>
        <v>86.094717668488158</v>
      </c>
      <c r="M33" s="5">
        <f t="shared" si="2"/>
        <v>4000</v>
      </c>
      <c r="N33" s="5">
        <f t="shared" si="3"/>
        <v>29.5</v>
      </c>
      <c r="S33" s="7" t="s">
        <v>76</v>
      </c>
      <c r="T33" s="8">
        <v>1395</v>
      </c>
    </row>
    <row r="34" spans="1:20" x14ac:dyDescent="0.25">
      <c r="A34">
        <v>1000120151</v>
      </c>
      <c r="B34" t="s">
        <v>73</v>
      </c>
      <c r="C34" t="s">
        <v>29</v>
      </c>
      <c r="D34" t="s">
        <v>30</v>
      </c>
      <c r="E34" t="s">
        <v>56</v>
      </c>
      <c r="F34" s="1">
        <v>42238</v>
      </c>
      <c r="G34">
        <v>2000</v>
      </c>
      <c r="H34" s="2">
        <v>42208.131747685184</v>
      </c>
      <c r="I34">
        <v>2000</v>
      </c>
      <c r="J34" s="3" t="str">
        <f t="shared" si="0"/>
        <v>successful</v>
      </c>
      <c r="K34">
        <v>18</v>
      </c>
      <c r="L34" s="4">
        <f t="shared" si="1"/>
        <v>111.11111111111111</v>
      </c>
      <c r="M34" s="5">
        <f t="shared" si="2"/>
        <v>12000</v>
      </c>
      <c r="N34" s="5">
        <f t="shared" si="3"/>
        <v>23.5</v>
      </c>
      <c r="S34" s="7" t="s">
        <v>47</v>
      </c>
      <c r="T34" s="8">
        <v>1209.04</v>
      </c>
    </row>
    <row r="35" spans="1:20" x14ac:dyDescent="0.25">
      <c r="A35">
        <v>1000120287</v>
      </c>
      <c r="B35" t="s">
        <v>74</v>
      </c>
      <c r="C35" t="s">
        <v>75</v>
      </c>
      <c r="D35" t="s">
        <v>76</v>
      </c>
      <c r="E35" t="s">
        <v>17</v>
      </c>
      <c r="F35" s="1">
        <v>41357</v>
      </c>
      <c r="G35">
        <v>25000</v>
      </c>
      <c r="H35" s="2">
        <v>41317.046851851854</v>
      </c>
      <c r="I35">
        <v>1395</v>
      </c>
      <c r="J35" s="3" t="str">
        <f t="shared" si="0"/>
        <v>failed</v>
      </c>
      <c r="K35">
        <v>30</v>
      </c>
      <c r="L35" s="4">
        <f t="shared" si="1"/>
        <v>46.5</v>
      </c>
      <c r="M35" s="5">
        <f t="shared" si="2"/>
        <v>100000</v>
      </c>
      <c r="N35" s="5">
        <f t="shared" si="3"/>
        <v>8.5</v>
      </c>
      <c r="S35" s="7" t="s">
        <v>39</v>
      </c>
      <c r="T35" s="8">
        <v>0</v>
      </c>
    </row>
    <row r="36" spans="1:20" x14ac:dyDescent="0.25">
      <c r="S36" s="7" t="s">
        <v>30</v>
      </c>
      <c r="T36" s="8">
        <v>58163</v>
      </c>
    </row>
    <row r="37" spans="1:20" x14ac:dyDescent="0.25">
      <c r="S37" s="7" t="s">
        <v>53</v>
      </c>
      <c r="T37" s="8">
        <v>34269</v>
      </c>
    </row>
    <row r="38" spans="1:20" x14ac:dyDescent="0.25">
      <c r="S38" s="7" t="s">
        <v>16</v>
      </c>
      <c r="T38" s="8">
        <v>116646.88</v>
      </c>
    </row>
    <row r="39" spans="1:20" x14ac:dyDescent="0.25">
      <c r="S39" s="7" t="s">
        <v>24</v>
      </c>
      <c r="T39" s="8">
        <v>55883</v>
      </c>
    </row>
    <row r="40" spans="1:20" x14ac:dyDescent="0.25">
      <c r="S40" s="7" t="s">
        <v>41</v>
      </c>
      <c r="T40" s="8">
        <v>94175</v>
      </c>
    </row>
    <row r="41" spans="1:20" x14ac:dyDescent="0.25">
      <c r="S41" s="7" t="s">
        <v>20</v>
      </c>
      <c r="T41" s="8">
        <v>28778</v>
      </c>
    </row>
    <row r="42" spans="1:20" x14ac:dyDescent="0.25">
      <c r="S42" s="7" t="s">
        <v>12</v>
      </c>
      <c r="T42" s="8">
        <v>789</v>
      </c>
    </row>
    <row r="43" spans="1:20" x14ac:dyDescent="0.25">
      <c r="S43" s="7" t="s">
        <v>58</v>
      </c>
      <c r="T43" s="8">
        <v>650</v>
      </c>
    </row>
    <row r="44" spans="1:20" x14ac:dyDescent="0.25">
      <c r="S44" s="7" t="s">
        <v>87</v>
      </c>
      <c r="T44" s="8">
        <v>391957.92000000004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שאלות</vt:lpstr>
      <vt:lpstr>ks-projects-201801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asega</dc:creator>
  <cp:lastModifiedBy>asega</cp:lastModifiedBy>
  <dcterms:created xsi:type="dcterms:W3CDTF">2018-10-30T12:12:28Z</dcterms:created>
  <dcterms:modified xsi:type="dcterms:W3CDTF">2018-10-30T12:41:11Z</dcterms:modified>
</cp:coreProperties>
</file>